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FP 24-105" sheetId="1" r:id="rId4"/>
    <sheet state="visible" name="Pricing Matrix" sheetId="2" r:id="rId5"/>
    <sheet state="visible" name="Sites and Parts Assigned" sheetId="3" r:id="rId6"/>
    <sheet state="hidden" name="Sites" sheetId="4" r:id="rId7"/>
  </sheets>
  <definedNames/>
  <calcPr/>
</workbook>
</file>

<file path=xl/sharedStrings.xml><?xml version="1.0" encoding="utf-8"?>
<sst xmlns="http://schemas.openxmlformats.org/spreadsheetml/2006/main" count="185" uniqueCount="59">
  <si>
    <t>Rocklin Unified School District</t>
  </si>
  <si>
    <t>RFP Bid Assessment Worksheet</t>
  </si>
  <si>
    <t>YR27</t>
  </si>
  <si>
    <t>RFP 24-105</t>
  </si>
  <si>
    <t>Reviewed Date January 16, 2024</t>
  </si>
  <si>
    <t>$168, 292.59</t>
  </si>
  <si>
    <t>Notes: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</si>
  <si>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</si>
  <si>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</si>
  <si>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</si>
  <si>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</si>
  <si>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>Cat 2 Equipment</t>
  </si>
  <si>
    <t>RFP #24-105</t>
  </si>
  <si>
    <t>CDW</t>
  </si>
  <si>
    <t>Immer 1</t>
  </si>
  <si>
    <t>GigaKom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</si>
  <si>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</si>
  <si>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</si>
  <si>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</si>
  <si>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</si>
  <si>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</si>
  <si>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</si>
  <si>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</si>
  <si>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w/ the District</t>
  </si>
  <si>
    <t>References</t>
  </si>
  <si>
    <t>Elverta &amp; Robla</t>
  </si>
  <si>
    <t>Annual Support Cost</t>
  </si>
  <si>
    <t>Warranty</t>
  </si>
  <si>
    <t>Quote Preparation/Responsiveness</t>
  </si>
  <si>
    <t>*</t>
  </si>
  <si>
    <t>Bid reviewed by:</t>
  </si>
  <si>
    <t xml:space="preserve">NOTES: </t>
  </si>
  <si>
    <t>* Included installation (not requested).  Did not indicate if pricing effected without installation/support</t>
  </si>
  <si>
    <t>District has determined they will not be purchasing JL486A</t>
  </si>
  <si>
    <t>Part Number</t>
  </si>
  <si>
    <t>Description</t>
  </si>
  <si>
    <t>Quantity</t>
  </si>
  <si>
    <t>Item Cost</t>
  </si>
  <si>
    <t>Total</t>
  </si>
  <si>
    <t>W/O JL486A</t>
  </si>
  <si>
    <t>Tax</t>
  </si>
  <si>
    <t>R0X26C</t>
  </si>
  <si>
    <t>Aruba 6405 v2 Switch</t>
  </si>
  <si>
    <t>R0X35A</t>
  </si>
  <si>
    <t>Aruba 6400 1800W Power Supply with C16 Inlet Adapter</t>
  </si>
  <si>
    <t>R0X41C</t>
  </si>
  <si>
    <t>Aruba 6400 48p SR5 CL6 PoE 4SFP56 v2 Module</t>
  </si>
  <si>
    <t>JL486A</t>
  </si>
  <si>
    <t>Aruba 25G SFP28 LC LR 10km SMF Transceiver</t>
  </si>
  <si>
    <t>Immer1</t>
  </si>
  <si>
    <t>JL486A-ENC</t>
  </si>
  <si>
    <t>Aruba 25G SFP28 LC LR 10km SMF Transceiver*</t>
  </si>
  <si>
    <t>* Bid equivalent</t>
  </si>
  <si>
    <t>Twin Oaks</t>
  </si>
  <si>
    <t>Sunset Ranch</t>
  </si>
  <si>
    <t>Victory High/RAEC</t>
  </si>
  <si>
    <t>Antelope Creek</t>
  </si>
  <si>
    <t>Breen</t>
  </si>
  <si>
    <t>Cobblestone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</si>
</sst>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5">
    <font>
      <sz val="11.0"/>
      <color theme="1"/>
      <name val="Calibri"/>
      <scheme val="minor"/>
    </font>
    <font>
      <b/>
      <u/>
      <sz val="12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>
      <b/>
      <u/>
      <sz val="12.0"/>
      <color theme="1"/>
      <name val="Calibri"/>
    </font>
    <font>
      <b/>
      <u/>
      <sz val="10.0"/>
      <color theme="1"/>
      <name val="Calibri"/>
    </font>
    <font>
      <u/>
      <sz val="8.0"/>
      <color theme="1"/>
      <name val="Calibri"/>
    </font>
    <font>
      <sz val="8.0"/>
      <color theme="1"/>
      <name val="Calibri"/>
    </font>
    <font>
      <color theme="1"/>
      <name val="Calibri"/>
      <scheme val="minor"/>
    </font>
    <font>
      <b/>
      <u/>
      <sz val="11.0"/>
      <color rgb="FF0000FF"/>
      <name val="Calibri"/>
    </font>
    <font/>
    <font>
      <b/>
      <u/>
      <sz val="11.0"/>
      <color theme="1"/>
      <name val="Calibri"/>
    </font>
    <font>
      <sz val="11.0"/>
      <color theme="1"/>
      <name val="Calibri"/>
    </font>
    <font>
      <i/>
      <u/>
      <sz val="10.0"/>
      <color theme="1"/>
      <name val="Calibri"/>
    </font>
    <font>
      <b/>
      <color theme="1"/>
      <name val="Calibri"/>
      <scheme val="minor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theme="1"/>
      <name val="Arial"/>
    </font>
    <font>
      <u/>
      <sz val="11.0"/>
      <color rgb="FF000000"/>
      <name val="Arial"/>
    </font>
    <font>
      <u/>
      <sz val="11.0"/>
      <color rgb="FF000000"/>
      <name val="Arial"/>
    </font>
    <font>
      <u/>
      <sz val="11.0"/>
      <color rgb="FF000000"/>
      <name val="Arial"/>
    </font>
    <font>
      <sz val="11.0"/>
      <color rgb="FF000000"/>
      <name val="Calibri"/>
    </font>
    <font>
      <u/>
      <sz val="11.0"/>
      <color rgb="FF000000"/>
      <name val="Arial"/>
    </font>
    <font>
      <u/>
      <sz val="11.0"/>
      <color rgb="FF000000"/>
      <name val="Arial"/>
    </font>
    <font>
      <u/>
      <sz val="11.0"/>
      <color rgb="FF000000"/>
      <name val="Arial"/>
    </font>
    <font>
      <b/>
      <sz val="15.0"/>
      <color theme="1"/>
      <name val="Calibri"/>
      <scheme val="minor"/>
    </font>
    <font>
      <u/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262626"/>
        <bgColor rgb="FF262626"/>
      </patternFill>
    </fill>
    <fill>
      <patternFill patternType="solid">
        <fgColor rgb="FF000000"/>
        <bgColor rgb="FF000000"/>
      </patternFill>
    </fill>
    <fill>
      <patternFill patternType="solid">
        <fgColor rgb="FFD9EAD3"/>
        <bgColor rgb="FFD9EAD3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5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right style="thin">
        <color rgb="FF333333"/>
      </right>
      <top style="thin">
        <color rgb="FF333333"/>
      </top>
      <bottom style="thin">
        <color rgb="FF333333"/>
      </bottom>
    </border>
    <border>
      <right style="thin">
        <color rgb="FF333333"/>
      </right>
      <top style="thin">
        <color rgb="FF333333"/>
      </top>
    </border>
    <border>
      <left style="thin">
        <color rgb="FF333333"/>
      </left>
      <right style="thin">
        <color rgb="FF333333"/>
      </right>
      <bottom style="thin">
        <color rgb="FF333333"/>
      </bottom>
    </border>
    <border>
      <right style="thin">
        <color rgb="FF333333"/>
      </right>
      <bottom style="thin">
        <color rgb="FF333333"/>
      </bottom>
    </border>
    <border>
      <bottom style="thin">
        <color rgb="FF333333"/>
      </bottom>
    </border>
    <border>
      <top style="double">
        <color rgb="FF000000"/>
      </top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0" fontId="4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5" numFmtId="0" xfId="0" applyAlignment="1" applyFont="1">
      <alignment readingOrder="0"/>
    </xf>
    <xf borderId="1" fillId="2" fontId="6" numFmtId="0" xfId="0" applyAlignment="1" applyBorder="1" applyFill="1" applyFont="1">
      <alignment readingOrder="0"/>
    </xf>
    <xf borderId="1" fillId="2" fontId="7" numFmtId="0" xfId="0" applyBorder="1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readingOrder="0"/>
    </xf>
    <xf borderId="2" fillId="0" fontId="8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9" numFmtId="0" xfId="0" applyBorder="1" applyFont="1"/>
    <xf borderId="6" fillId="0" fontId="4" numFmtId="0" xfId="0" applyBorder="1" applyFont="1"/>
    <xf borderId="7" fillId="0" fontId="9" numFmtId="0" xfId="0" applyBorder="1" applyFont="1"/>
    <xf borderId="8" fillId="0" fontId="4" numFmtId="0" xfId="0" applyBorder="1" applyFont="1"/>
    <xf borderId="9" fillId="0" fontId="4" numFmtId="0" xfId="0" applyBorder="1" applyFont="1"/>
    <xf borderId="1" fillId="3" fontId="4" numFmtId="0" xfId="0" applyAlignment="1" applyBorder="1" applyFill="1" applyFont="1">
      <alignment horizontal="left"/>
    </xf>
    <xf borderId="1" fillId="3" fontId="4" numFmtId="0" xfId="0" applyBorder="1" applyFont="1"/>
    <xf borderId="0" fillId="4" fontId="10" numFmtId="0" xfId="0" applyFill="1" applyFont="1"/>
    <xf borderId="0" fillId="0" fontId="2" numFmtId="0" xfId="0" applyAlignment="1" applyFont="1">
      <alignment horizontal="left" readingOrder="0" vertical="center"/>
    </xf>
    <xf borderId="0" fillId="0" fontId="2" numFmtId="1" xfId="0" applyAlignment="1" applyFont="1" applyNumberFormat="1">
      <alignment horizontal="left" readingOrder="0" vertical="center"/>
    </xf>
    <xf borderId="0" fillId="0" fontId="3" numFmtId="0" xfId="0" applyAlignment="1" applyFont="1">
      <alignment horizontal="center" vertical="center"/>
    </xf>
    <xf borderId="10" fillId="0" fontId="11" numFmtId="0" xfId="0" applyAlignment="1" applyBorder="1" applyFont="1">
      <alignment horizontal="center" readingOrder="0" vertical="center"/>
    </xf>
    <xf borderId="11" fillId="0" fontId="12" numFmtId="0" xfId="0" applyBorder="1" applyFont="1"/>
    <xf borderId="10" fillId="5" fontId="2" numFmtId="0" xfId="0" applyAlignment="1" applyBorder="1" applyFill="1" applyFont="1">
      <alignment horizontal="center" readingOrder="0" vertical="center"/>
    </xf>
    <xf borderId="10" fillId="0" fontId="2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left"/>
    </xf>
    <xf borderId="12" fillId="0" fontId="3" numFmtId="0" xfId="0" applyAlignment="1" applyBorder="1" applyFont="1">
      <alignment horizontal="center"/>
    </xf>
    <xf borderId="12" fillId="5" fontId="3" numFmtId="0" xfId="0" applyAlignment="1" applyBorder="1" applyFont="1">
      <alignment horizontal="center"/>
    </xf>
    <xf borderId="7" fillId="0" fontId="4" numFmtId="0" xfId="0" applyAlignment="1" applyBorder="1" applyFont="1">
      <alignment horizontal="left"/>
    </xf>
    <xf borderId="9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3" fillId="5" fontId="3" numFmtId="0" xfId="0" applyAlignment="1" applyBorder="1" applyFont="1">
      <alignment horizontal="center"/>
    </xf>
    <xf borderId="14" fillId="0" fontId="4" numFmtId="0" xfId="0" applyAlignment="1" applyBorder="1" applyFont="1">
      <alignment horizontal="left" vertical="center"/>
    </xf>
    <xf borderId="15" fillId="0" fontId="3" numFmtId="0" xfId="0" applyAlignment="1" applyBorder="1" applyFont="1">
      <alignment vertical="center"/>
    </xf>
    <xf borderId="16" fillId="0" fontId="4" numFmtId="1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16" fillId="0" fontId="4" numFmtId="0" xfId="0" applyAlignment="1" applyBorder="1" applyFont="1">
      <alignment horizontal="center" readingOrder="0" vertical="center"/>
    </xf>
    <xf borderId="1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16" fillId="5" fontId="4" numFmtId="0" xfId="0" applyAlignment="1" applyBorder="1" applyFont="1">
      <alignment horizontal="center" readingOrder="0" vertical="center"/>
    </xf>
    <xf borderId="16" fillId="5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left" vertical="center"/>
    </xf>
    <xf borderId="4" fillId="0" fontId="3" numFmtId="0" xfId="0" applyAlignment="1" applyBorder="1" applyFont="1">
      <alignment vertical="center"/>
    </xf>
    <xf borderId="13" fillId="0" fontId="4" numFmtId="0" xfId="0" applyAlignment="1" applyBorder="1" applyFont="1">
      <alignment horizontal="center" readingOrder="0" vertical="center"/>
    </xf>
    <xf borderId="14" fillId="0" fontId="4" numFmtId="0" xfId="0" applyAlignment="1" applyBorder="1" applyFont="1">
      <alignment horizontal="left" readingOrder="0" vertical="center"/>
    </xf>
    <xf borderId="15" fillId="0" fontId="4" numFmtId="1" xfId="0" applyAlignment="1" applyBorder="1" applyFont="1" applyNumberFormat="1">
      <alignment horizontal="center" readingOrder="0" vertical="center"/>
    </xf>
    <xf borderId="13" fillId="0" fontId="4" numFmtId="0" xfId="0" applyAlignment="1" applyBorder="1" applyFont="1">
      <alignment horizontal="center" vertical="center"/>
    </xf>
    <xf borderId="0" fillId="0" fontId="10" numFmtId="0" xfId="0" applyAlignment="1" applyFont="1">
      <alignment readingOrder="0"/>
    </xf>
    <xf borderId="15" fillId="0" fontId="4" numFmtId="1" xfId="0" applyAlignment="1" applyBorder="1" applyFont="1" applyNumberFormat="1">
      <alignment horizontal="center" vertical="center"/>
    </xf>
    <xf borderId="17" fillId="0" fontId="3" numFmtId="0" xfId="0" applyAlignment="1" applyBorder="1" applyFont="1">
      <alignment vertical="center"/>
    </xf>
    <xf borderId="0" fillId="0" fontId="4" numFmtId="0" xfId="0" applyAlignment="1" applyFont="1">
      <alignment horizontal="left"/>
    </xf>
    <xf borderId="0" fillId="0" fontId="4" numFmtId="2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5" fontId="4" numFmtId="0" xfId="0" applyAlignment="1" applyFont="1">
      <alignment horizontal="center"/>
    </xf>
    <xf borderId="0" fillId="5" fontId="4" numFmtId="0" xfId="0" applyAlignment="1" applyFont="1">
      <alignment horizontal="center" vertical="center"/>
    </xf>
    <xf borderId="0" fillId="0" fontId="13" numFmtId="0" xfId="0" applyFont="1"/>
    <xf borderId="0" fillId="0" fontId="4" numFmtId="0" xfId="0" applyAlignment="1" applyFont="1">
      <alignment horizontal="left" vertical="center"/>
    </xf>
    <xf borderId="0" fillId="0" fontId="4" numFmtId="49" xfId="0" applyFont="1" applyNumberFormat="1"/>
    <xf borderId="0" fillId="0" fontId="14" numFmtId="0" xfId="0" applyFont="1"/>
    <xf borderId="0" fillId="0" fontId="15" numFmtId="0" xfId="0" applyAlignment="1" applyFont="1">
      <alignment readingOrder="0"/>
    </xf>
    <xf borderId="0" fillId="0" fontId="16" numFmtId="0" xfId="0" applyAlignment="1" applyFont="1">
      <alignment readingOrder="0"/>
    </xf>
    <xf borderId="18" fillId="6" fontId="17" numFmtId="0" xfId="0" applyAlignment="1" applyBorder="1" applyFill="1" applyFont="1">
      <alignment vertical="bottom"/>
    </xf>
    <xf borderId="19" fillId="6" fontId="18" numFmtId="0" xfId="0" applyAlignment="1" applyBorder="1" applyFont="1">
      <alignment vertical="bottom"/>
    </xf>
    <xf borderId="20" fillId="6" fontId="19" numFmtId="0" xfId="0" applyAlignment="1" applyBorder="1" applyFont="1">
      <alignment readingOrder="0" vertical="bottom"/>
    </xf>
    <xf borderId="21" fillId="7" fontId="20" numFmtId="0" xfId="0" applyAlignment="1" applyBorder="1" applyFill="1" applyFont="1">
      <alignment vertical="bottom"/>
    </xf>
    <xf borderId="22" fillId="7" fontId="21" numFmtId="0" xfId="0" applyAlignment="1" applyBorder="1" applyFont="1">
      <alignment vertical="bottom"/>
    </xf>
    <xf borderId="23" fillId="7" fontId="22" numFmtId="0" xfId="0" applyAlignment="1" applyBorder="1" applyFont="1">
      <alignment horizontal="right" vertical="bottom"/>
    </xf>
    <xf borderId="16" fillId="0" fontId="10" numFmtId="164" xfId="0" applyAlignment="1" applyBorder="1" applyFont="1" applyNumberFormat="1">
      <alignment readingOrder="0"/>
    </xf>
    <xf borderId="0" fillId="0" fontId="10" numFmtId="164" xfId="0" applyFont="1" applyNumberFormat="1"/>
    <xf borderId="0" fillId="0" fontId="14" numFmtId="0" xfId="0" applyFont="1"/>
    <xf borderId="16" fillId="0" fontId="10" numFmtId="164" xfId="0" applyBorder="1" applyFont="1" applyNumberFormat="1"/>
    <xf borderId="24" fillId="0" fontId="10" numFmtId="164" xfId="0" applyBorder="1" applyFont="1" applyNumberFormat="1"/>
    <xf borderId="22" fillId="7" fontId="23" numFmtId="0" xfId="0" applyAlignment="1" applyBorder="1" applyFont="1">
      <alignment horizontal="right" vertical="bottom"/>
    </xf>
    <xf borderId="16" fillId="0" fontId="10" numFmtId="0" xfId="0" applyBorder="1" applyFont="1"/>
    <xf borderId="21" fillId="7" fontId="24" numFmtId="0" xfId="0" applyAlignment="1" applyBorder="1" applyFont="1">
      <alignment readingOrder="0" vertical="bottom"/>
    </xf>
    <xf borderId="22" fillId="7" fontId="25" numFmtId="0" xfId="0" applyAlignment="1" applyBorder="1" applyFont="1">
      <alignment readingOrder="0" vertical="bottom"/>
    </xf>
    <xf borderId="0" fillId="0" fontId="14" numFmtId="0" xfId="0" applyAlignment="1" applyFont="1">
      <alignment readingOrder="0"/>
    </xf>
    <xf borderId="18" fillId="6" fontId="26" numFmtId="0" xfId="0" applyAlignment="1" applyBorder="1" applyFont="1">
      <alignment readingOrder="0" shrinkToFit="0" vertical="bottom" wrapText="0"/>
    </xf>
    <xf borderId="19" fillId="6" fontId="27" numFmtId="0" xfId="0" applyAlignment="1" applyBorder="1" applyFont="1">
      <alignment readingOrder="0" shrinkToFit="0" vertical="bottom" wrapText="0"/>
    </xf>
    <xf borderId="20" fillId="6" fontId="28" numFmtId="0" xfId="0" applyAlignment="1" applyBorder="1" applyFont="1">
      <alignment readingOrder="0" shrinkToFit="0" vertical="bottom" wrapText="0"/>
    </xf>
    <xf borderId="0" fillId="0" fontId="29" numFmtId="0" xfId="0" applyAlignment="1" applyFont="1">
      <alignment shrinkToFit="0" vertical="bottom" wrapText="0"/>
    </xf>
    <xf borderId="21" fillId="7" fontId="30" numFmtId="0" xfId="0" applyAlignment="1" applyBorder="1" applyFont="1">
      <alignment readingOrder="0" shrinkToFit="0" vertical="bottom" wrapText="0"/>
    </xf>
    <xf borderId="22" fillId="7" fontId="31" numFmtId="0" xfId="0" applyAlignment="1" applyBorder="1" applyFont="1">
      <alignment readingOrder="0" shrinkToFit="0" vertical="bottom" wrapText="0"/>
    </xf>
    <xf borderId="22" fillId="7" fontId="32" numFmtId="0" xfId="0" applyAlignment="1" applyBorder="1" applyFont="1">
      <alignment horizontal="right" readingOrder="0" shrinkToFit="0" vertical="bottom" wrapText="0"/>
    </xf>
    <xf borderId="16" fillId="0" fontId="29" numFmtId="164" xfId="0" applyAlignment="1" applyBorder="1" applyFont="1" applyNumberFormat="1">
      <alignment horizontal="right" readingOrder="0" shrinkToFit="0" vertical="bottom" wrapText="0"/>
    </xf>
    <xf borderId="0" fillId="0" fontId="29" numFmtId="164" xfId="0" applyAlignment="1" applyFont="1" applyNumberFormat="1">
      <alignment horizontal="right" readingOrder="0" shrinkToFit="0" vertical="bottom" wrapText="0"/>
    </xf>
    <xf borderId="13" fillId="0" fontId="29" numFmtId="164" xfId="0" applyAlignment="1" applyBorder="1" applyFont="1" applyNumberFormat="1">
      <alignment horizontal="right" readingOrder="0" shrinkToFit="0" vertical="bottom" wrapText="0"/>
    </xf>
    <xf borderId="0" fillId="0" fontId="29" numFmtId="0" xfId="0" applyAlignment="1" applyFont="1">
      <alignment shrinkToFit="0" vertical="bottom" wrapText="0"/>
    </xf>
    <xf borderId="0" fillId="0" fontId="29" numFmtId="0" xfId="0" applyAlignment="1" applyFont="1">
      <alignment readingOrder="0" shrinkToFit="0" vertical="bottom" wrapText="0"/>
    </xf>
    <xf borderId="13" fillId="0" fontId="29" numFmtId="0" xfId="0" applyAlignment="1" applyBorder="1" applyFont="1">
      <alignment shrinkToFit="0" vertical="bottom" wrapText="0"/>
    </xf>
    <xf borderId="24" fillId="0" fontId="29" numFmtId="164" xfId="0" applyAlignment="1" applyBorder="1" applyFont="1" applyNumberFormat="1">
      <alignment horizontal="right" readingOrder="0" shrinkToFit="0" vertical="bottom" wrapText="0"/>
    </xf>
    <xf borderId="0" fillId="0" fontId="33" numFmtId="0" xfId="0" applyAlignment="1" applyFont="1">
      <alignment readingOrder="0"/>
    </xf>
    <xf borderId="22" fillId="7" fontId="34" numFmtId="0" xfId="0" applyAlignment="1" applyBorder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D6nEC1sHP-Mt1ARwRUhzQLxNFFV84-kt/view?usp=sharing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5.86"/>
    <col customWidth="1" min="3" max="3" width="8.71"/>
    <col customWidth="1" min="4" max="4" width="3.14"/>
    <col customWidth="1" min="5" max="5" width="6.71"/>
    <col customWidth="1" min="6" max="6" width="8.14"/>
    <col customWidth="1" min="7" max="7" width="2.86"/>
    <col customWidth="1" min="8" max="8" width="6.71"/>
    <col customWidth="1" min="9" max="9" width="9.0"/>
    <col customWidth="1" min="10" max="10" width="3.0"/>
    <col customWidth="1" min="11" max="11" width="6.71"/>
    <col customWidth="1" min="12" max="12" width="8.71"/>
    <col customWidth="1" min="13" max="13" width="3.0"/>
    <col customWidth="1" min="14" max="14" width="6.71"/>
    <col customWidth="1" min="15" max="26" width="8.71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>
      <c r="A4" s="5" t="s">
        <v>2</v>
      </c>
      <c r="B4" s="6"/>
      <c r="C4" s="6"/>
      <c r="D4" s="7"/>
      <c r="E4" s="8" t="s">
        <v>3</v>
      </c>
      <c r="F4" s="6"/>
      <c r="G4" s="6"/>
      <c r="H4" s="6"/>
      <c r="I4" s="6"/>
      <c r="J4" s="6"/>
      <c r="K4" s="6"/>
      <c r="L4" s="6"/>
      <c r="M4" s="4"/>
      <c r="N4" s="4"/>
      <c r="O4" s="4"/>
    </row>
    <row r="5">
      <c r="A5" s="6"/>
      <c r="B5" s="4"/>
      <c r="C5" s="4"/>
      <c r="D5" s="4"/>
      <c r="E5" s="9" t="s">
        <v>4</v>
      </c>
      <c r="F5" s="10"/>
      <c r="G5" s="10"/>
      <c r="H5" s="10"/>
      <c r="I5" s="6"/>
      <c r="J5" s="4"/>
      <c r="K5" s="4"/>
      <c r="L5" s="4"/>
      <c r="M5" s="11"/>
      <c r="N5" s="11"/>
      <c r="O5" s="6"/>
    </row>
    <row r="6">
      <c r="A6" s="12" t="s">
        <v>5</v>
      </c>
      <c r="B6" s="4"/>
      <c r="C6" s="4"/>
      <c r="D6" s="4"/>
      <c r="M6" s="4"/>
      <c r="N6" s="4"/>
      <c r="O6" s="4"/>
    </row>
    <row r="7">
      <c r="A7" s="4"/>
      <c r="B7" s="4"/>
      <c r="C7" s="4"/>
      <c r="D7" s="4"/>
      <c r="E7" s="13" t="s">
        <v>6</v>
      </c>
      <c r="F7" s="14"/>
      <c r="G7" s="14"/>
      <c r="H7" s="14"/>
      <c r="I7" s="14"/>
      <c r="J7" s="14"/>
      <c r="K7" s="14"/>
      <c r="L7" s="14"/>
      <c r="M7" s="14"/>
      <c r="N7" s="15"/>
      <c r="O7" s="4"/>
    </row>
    <row r="8">
      <c r="A8" s="4"/>
      <c r="B8" s="4"/>
      <c r="C8" s="4"/>
      <c r="D8" s="4"/>
      <c r="E8" s="16" t="s">
        <v>7</v>
      </c>
      <c r="F8" s="4"/>
      <c r="G8" s="4"/>
      <c r="H8" s="4"/>
      <c r="I8" s="4"/>
      <c r="J8" s="4"/>
      <c r="K8" s="4"/>
      <c r="L8" s="4"/>
      <c r="M8" s="4"/>
      <c r="N8" s="17"/>
      <c r="O8" s="4"/>
    </row>
    <row r="9">
      <c r="A9" s="4"/>
      <c r="B9" s="4"/>
      <c r="C9" s="4"/>
      <c r="D9" s="4"/>
      <c r="E9" s="16" t="s">
        <v>8</v>
      </c>
      <c r="F9" s="4"/>
      <c r="G9" s="4"/>
      <c r="H9" s="4"/>
      <c r="I9" s="4"/>
      <c r="J9" s="4"/>
      <c r="K9" s="4"/>
      <c r="L9" s="4"/>
      <c r="M9" s="4"/>
      <c r="N9" s="17"/>
      <c r="O9" s="4"/>
    </row>
    <row r="10">
      <c r="A10" s="4"/>
      <c r="B10" s="4"/>
      <c r="C10" s="4"/>
      <c r="D10" s="4"/>
      <c r="E10" s="18" t="s">
        <v>9</v>
      </c>
      <c r="F10" s="19"/>
      <c r="G10" s="19"/>
      <c r="H10" s="19"/>
      <c r="I10" s="19"/>
      <c r="J10" s="19"/>
      <c r="K10" s="19"/>
      <c r="L10" s="19"/>
      <c r="M10" s="19"/>
      <c r="N10" s="20"/>
      <c r="O10" s="4"/>
    </row>
    <row r="11">
      <c r="A11" s="4"/>
      <c r="B11" s="4"/>
      <c r="C11" s="4"/>
      <c r="D11" s="4"/>
      <c r="E11" s="6" t="s">
        <v>10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>
      <c r="A12" s="4"/>
      <c r="B12" s="4"/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21"/>
      <c r="B13" s="22"/>
      <c r="C13" s="22"/>
      <c r="D13" s="22"/>
      <c r="E13" s="22"/>
      <c r="F13" s="22"/>
      <c r="G13" s="22"/>
      <c r="H13" s="22"/>
      <c r="I13" s="22"/>
      <c r="J13" s="23"/>
      <c r="K13" s="22"/>
      <c r="L13" s="22"/>
    </row>
    <row r="14">
      <c r="A14" s="24" t="s">
        <v>11</v>
      </c>
      <c r="B14" s="25" t="s">
        <v>12</v>
      </c>
      <c r="D14" s="26"/>
      <c r="E14" s="27" t="s">
        <v>13</v>
      </c>
      <c r="F14" s="28"/>
      <c r="G14" s="26"/>
      <c r="H14" s="29" t="s">
        <v>14</v>
      </c>
      <c r="I14" s="28"/>
      <c r="K14" s="30" t="s">
        <v>15</v>
      </c>
      <c r="L14" s="28"/>
    </row>
    <row r="15">
      <c r="A15" s="31"/>
      <c r="B15" s="14"/>
      <c r="C15" s="15"/>
      <c r="D15" s="4"/>
      <c r="E15" s="32" t="s">
        <v>16</v>
      </c>
      <c r="F15" s="32" t="s">
        <v>17</v>
      </c>
      <c r="G15" s="4"/>
      <c r="H15" s="33" t="s">
        <v>16</v>
      </c>
      <c r="I15" s="33" t="s">
        <v>17</v>
      </c>
      <c r="K15" s="32" t="s">
        <v>16</v>
      </c>
      <c r="L15" s="32" t="s">
        <v>17</v>
      </c>
    </row>
    <row r="16">
      <c r="A16" s="34" t="s">
        <v>18</v>
      </c>
      <c r="B16" s="19"/>
      <c r="C16" s="35" t="s">
        <v>19</v>
      </c>
      <c r="D16" s="4"/>
      <c r="E16" s="36" t="s">
        <v>20</v>
      </c>
      <c r="F16" s="36" t="s">
        <v>21</v>
      </c>
      <c r="G16" s="19"/>
      <c r="H16" s="37" t="s">
        <v>20</v>
      </c>
      <c r="I16" s="37" t="s">
        <v>21</v>
      </c>
      <c r="K16" s="36" t="s">
        <v>20</v>
      </c>
      <c r="L16" s="36" t="s">
        <v>21</v>
      </c>
    </row>
    <row r="17">
      <c r="A17" s="38" t="s">
        <v>22</v>
      </c>
      <c r="B17" s="39"/>
      <c r="C17" s="40">
        <v>35.0</v>
      </c>
      <c r="D17" s="41"/>
      <c r="E17" s="42">
        <v>4.0</v>
      </c>
      <c r="F17" s="43">
        <f t="shared" ref="F17:F22" si="1">E17*C17</f>
        <v>140</v>
      </c>
      <c r="G17" s="44"/>
      <c r="H17" s="45">
        <v>5.0</v>
      </c>
      <c r="I17" s="46">
        <f t="shared" ref="I17:I22" si="2">H17*C17</f>
        <v>175</v>
      </c>
      <c r="K17" s="42">
        <v>3.0</v>
      </c>
      <c r="L17" s="43">
        <f t="shared" ref="L17:L22" si="3">K17*C17</f>
        <v>105</v>
      </c>
    </row>
    <row r="18">
      <c r="A18" s="47" t="s">
        <v>23</v>
      </c>
      <c r="B18" s="48"/>
      <c r="C18" s="40">
        <v>20.0</v>
      </c>
      <c r="D18" s="41"/>
      <c r="E18" s="49">
        <v>5.0</v>
      </c>
      <c r="F18" s="43">
        <f t="shared" si="1"/>
        <v>100</v>
      </c>
      <c r="G18" s="44"/>
      <c r="H18" s="45">
        <v>5.0</v>
      </c>
      <c r="I18" s="46">
        <f t="shared" si="2"/>
        <v>100</v>
      </c>
      <c r="K18" s="42">
        <v>3.0</v>
      </c>
      <c r="L18" s="43">
        <f t="shared" si="3"/>
        <v>60</v>
      </c>
    </row>
    <row r="19">
      <c r="A19" s="50" t="s">
        <v>24</v>
      </c>
      <c r="B19" s="39"/>
      <c r="C19" s="51">
        <v>10.0</v>
      </c>
      <c r="D19" s="41"/>
      <c r="E19" s="49">
        <v>5.0</v>
      </c>
      <c r="F19" s="52">
        <f t="shared" si="1"/>
        <v>50</v>
      </c>
      <c r="G19" s="44"/>
      <c r="H19" s="45">
        <v>5.0</v>
      </c>
      <c r="I19" s="46">
        <f t="shared" si="2"/>
        <v>50</v>
      </c>
      <c r="K19" s="43"/>
      <c r="L19" s="43">
        <f t="shared" si="3"/>
        <v>0</v>
      </c>
      <c r="N19" s="53" t="s">
        <v>25</v>
      </c>
    </row>
    <row r="20">
      <c r="A20" s="50" t="s">
        <v>26</v>
      </c>
      <c r="B20" s="39"/>
      <c r="C20" s="54">
        <v>15.0</v>
      </c>
      <c r="D20" s="41"/>
      <c r="E20" s="49">
        <v>5.0</v>
      </c>
      <c r="F20" s="52">
        <f t="shared" si="1"/>
        <v>75</v>
      </c>
      <c r="G20" s="44"/>
      <c r="H20" s="45">
        <v>5.0</v>
      </c>
      <c r="I20" s="46">
        <f t="shared" si="2"/>
        <v>75</v>
      </c>
      <c r="K20" s="42">
        <v>5.0</v>
      </c>
      <c r="L20" s="43">
        <f t="shared" si="3"/>
        <v>75</v>
      </c>
    </row>
    <row r="21" ht="15.75" customHeight="1">
      <c r="A21" s="50" t="s">
        <v>27</v>
      </c>
      <c r="B21" s="55"/>
      <c r="C21" s="51">
        <v>10.0</v>
      </c>
      <c r="D21" s="41"/>
      <c r="E21" s="49">
        <v>5.0</v>
      </c>
      <c r="F21" s="52">
        <f t="shared" si="1"/>
        <v>50</v>
      </c>
      <c r="G21" s="44"/>
      <c r="H21" s="45">
        <v>5.0</v>
      </c>
      <c r="I21" s="46">
        <f t="shared" si="2"/>
        <v>50</v>
      </c>
      <c r="K21" s="42">
        <v>5.0</v>
      </c>
      <c r="L21" s="43">
        <f t="shared" si="3"/>
        <v>50</v>
      </c>
    </row>
    <row r="22" ht="15.75" customHeight="1">
      <c r="A22" s="38" t="s">
        <v>28</v>
      </c>
      <c r="B22" s="55"/>
      <c r="C22" s="40">
        <v>10.0</v>
      </c>
      <c r="D22" s="41"/>
      <c r="E22" s="49">
        <v>5.0</v>
      </c>
      <c r="F22" s="52">
        <f t="shared" si="1"/>
        <v>50</v>
      </c>
      <c r="G22" s="44"/>
      <c r="H22" s="45">
        <v>4.0</v>
      </c>
      <c r="I22" s="46">
        <f t="shared" si="2"/>
        <v>40</v>
      </c>
      <c r="K22" s="42">
        <v>3.0</v>
      </c>
      <c r="L22" s="43">
        <f t="shared" si="3"/>
        <v>30</v>
      </c>
      <c r="M22" s="53" t="s">
        <v>29</v>
      </c>
    </row>
    <row r="23" ht="15.75" customHeight="1">
      <c r="A23" s="56"/>
      <c r="B23" s="4"/>
      <c r="C23" s="57">
        <f>SUM(C17:C22)</f>
        <v>100</v>
      </c>
      <c r="D23" s="4"/>
      <c r="E23" s="4"/>
      <c r="F23" s="44">
        <f>SUM(F17:F22)</f>
        <v>465</v>
      </c>
      <c r="G23" s="58"/>
      <c r="H23" s="59"/>
      <c r="I23" s="60">
        <f>SUM(I17:I22)</f>
        <v>490</v>
      </c>
      <c r="K23" s="58"/>
      <c r="L23" s="44">
        <f>SUM(L17:L22)</f>
        <v>320</v>
      </c>
    </row>
    <row r="24" ht="15.75" customHeight="1">
      <c r="A24" s="21"/>
      <c r="B24" s="22"/>
      <c r="C24" s="22"/>
      <c r="D24" s="22"/>
      <c r="E24" s="22"/>
      <c r="F24" s="22"/>
      <c r="G24" s="22"/>
      <c r="H24" s="22"/>
      <c r="I24" s="22"/>
      <c r="J24" s="23"/>
      <c r="K24" s="22"/>
      <c r="L24" s="22"/>
    </row>
    <row r="25" ht="11.25" customHeight="1">
      <c r="A25" s="56"/>
    </row>
    <row r="26" ht="15.75" customHeight="1">
      <c r="A26" s="61" t="s">
        <v>30</v>
      </c>
      <c r="B26" s="4" t="s">
        <v>31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ht="15.75" customHeight="1">
      <c r="B27" s="53" t="s">
        <v>32</v>
      </c>
      <c r="C27" s="62"/>
      <c r="D27" s="4"/>
      <c r="E27" s="4"/>
      <c r="F27" s="63"/>
      <c r="G27" s="4"/>
      <c r="H27" s="4"/>
      <c r="I27" s="4"/>
      <c r="J27" s="4"/>
      <c r="K27" s="4"/>
      <c r="L27" s="4"/>
      <c r="M27" s="4"/>
      <c r="N27" s="4"/>
      <c r="O27" s="4"/>
    </row>
    <row r="28" ht="15.75" customHeight="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15.75" customHeight="1">
      <c r="A29" s="64"/>
      <c r="B29" s="65" t="s">
        <v>33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ht="15.75" customHeight="1">
      <c r="A30" s="64"/>
    </row>
    <row r="31" ht="15.75" customHeight="1"/>
    <row r="32" ht="15.75" customHeight="1">
      <c r="A32" s="56"/>
    </row>
    <row r="33" ht="15.75" customHeight="1">
      <c r="A33" s="56"/>
    </row>
    <row r="34" ht="15.75" customHeight="1">
      <c r="A34" s="56"/>
    </row>
    <row r="35" ht="15.75" customHeight="1">
      <c r="A35" s="56"/>
    </row>
    <row r="36" ht="15.75" customHeight="1">
      <c r="A36" s="56"/>
    </row>
    <row r="37" ht="15.75" customHeight="1">
      <c r="A37" s="56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E14:F14"/>
    <mergeCell ref="H14:I14"/>
    <mergeCell ref="K14:L14"/>
  </mergeCells>
  <hyperlinks>
    <hyperlink r:id="rId1" ref="E14"/>
  </hyperlinks>
  <printOptions/>
  <pageMargins bottom="0.21" footer="0.0" header="0.0" left="0.56" right="0.42" top="0.6"/>
  <pageSetup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3" max="3" width="53.86"/>
  </cols>
  <sheetData>
    <row r="3">
      <c r="F3" s="53"/>
    </row>
    <row r="6">
      <c r="B6" s="66" t="s">
        <v>13</v>
      </c>
    </row>
    <row r="7">
      <c r="B7" s="67" t="s">
        <v>34</v>
      </c>
      <c r="C7" s="68" t="s">
        <v>35</v>
      </c>
      <c r="D7" s="68" t="s">
        <v>36</v>
      </c>
      <c r="E7" s="69" t="s">
        <v>37</v>
      </c>
      <c r="F7" s="69" t="s">
        <v>38</v>
      </c>
      <c r="G7" s="69" t="s">
        <v>39</v>
      </c>
      <c r="H7" s="69" t="s">
        <v>40</v>
      </c>
      <c r="I7" s="69" t="s">
        <v>38</v>
      </c>
    </row>
    <row r="8">
      <c r="B8" s="70" t="s">
        <v>41</v>
      </c>
      <c r="C8" s="71" t="s">
        <v>42</v>
      </c>
      <c r="D8" s="72">
        <v>6.0</v>
      </c>
      <c r="E8" s="73">
        <v>6670.0</v>
      </c>
      <c r="F8" s="74">
        <f t="shared" ref="F8:F11" si="1">SUM(E8*D8)</f>
        <v>40020</v>
      </c>
    </row>
    <row r="9">
      <c r="B9" s="70" t="s">
        <v>43</v>
      </c>
      <c r="C9" s="71" t="s">
        <v>44</v>
      </c>
      <c r="D9" s="72">
        <v>12.0</v>
      </c>
      <c r="E9" s="73">
        <v>1235.0</v>
      </c>
      <c r="F9" s="74">
        <f t="shared" si="1"/>
        <v>14820</v>
      </c>
    </row>
    <row r="10">
      <c r="B10" s="70" t="s">
        <v>45</v>
      </c>
      <c r="C10" s="71" t="s">
        <v>46</v>
      </c>
      <c r="D10" s="72">
        <v>20.0</v>
      </c>
      <c r="E10" s="73">
        <v>6420.0</v>
      </c>
      <c r="F10" s="74">
        <f t="shared" si="1"/>
        <v>128400</v>
      </c>
      <c r="G10" s="74">
        <f>SUM(F8:F10)</f>
        <v>183240</v>
      </c>
      <c r="H10" s="74">
        <f>SUM(G10*0.0725)</f>
        <v>13284.9</v>
      </c>
      <c r="I10" s="74">
        <f>SUM(G10:H10)</f>
        <v>196524.9</v>
      </c>
    </row>
    <row r="11">
      <c r="B11" s="70" t="s">
        <v>47</v>
      </c>
      <c r="C11" s="71" t="s">
        <v>48</v>
      </c>
      <c r="D11" s="72">
        <v>62.0</v>
      </c>
      <c r="E11" s="73">
        <v>1900.0</v>
      </c>
      <c r="F11" s="74">
        <f t="shared" si="1"/>
        <v>117800</v>
      </c>
    </row>
    <row r="12">
      <c r="B12" s="75"/>
      <c r="C12" s="75"/>
      <c r="D12" s="75"/>
      <c r="E12" s="76"/>
      <c r="F12" s="77">
        <f>SUM(F8:F11)</f>
        <v>301040</v>
      </c>
    </row>
    <row r="14">
      <c r="B14" s="66" t="s">
        <v>49</v>
      </c>
    </row>
    <row r="15">
      <c r="B15" s="67" t="s">
        <v>34</v>
      </c>
      <c r="C15" s="68" t="s">
        <v>35</v>
      </c>
      <c r="D15" s="68" t="s">
        <v>36</v>
      </c>
      <c r="E15" s="69" t="s">
        <v>38</v>
      </c>
      <c r="F15" s="69" t="s">
        <v>38</v>
      </c>
    </row>
    <row r="16">
      <c r="B16" s="70" t="s">
        <v>41</v>
      </c>
      <c r="C16" s="71" t="s">
        <v>42</v>
      </c>
      <c r="D16" s="78">
        <v>6.0</v>
      </c>
      <c r="E16" s="73">
        <v>5845.0</v>
      </c>
      <c r="F16" s="74">
        <f t="shared" ref="F16:F19" si="2">SUM(E16*D16)</f>
        <v>35070</v>
      </c>
    </row>
    <row r="17">
      <c r="B17" s="70" t="s">
        <v>43</v>
      </c>
      <c r="C17" s="71" t="s">
        <v>44</v>
      </c>
      <c r="D17" s="78">
        <v>12.0</v>
      </c>
      <c r="E17" s="73">
        <v>1083.0</v>
      </c>
      <c r="F17" s="74">
        <f t="shared" si="2"/>
        <v>12996</v>
      </c>
    </row>
    <row r="18">
      <c r="B18" s="70" t="s">
        <v>45</v>
      </c>
      <c r="C18" s="71" t="s">
        <v>46</v>
      </c>
      <c r="D18" s="78">
        <v>20.0</v>
      </c>
      <c r="E18" s="73">
        <v>5629.0</v>
      </c>
      <c r="F18" s="74">
        <f t="shared" si="2"/>
        <v>112580</v>
      </c>
      <c r="G18" s="74">
        <f>SUM(F16:F18)</f>
        <v>160646</v>
      </c>
      <c r="H18" s="74">
        <f>SUM(G18*0.0725)</f>
        <v>11646.835</v>
      </c>
      <c r="I18" s="74">
        <f>SUM(G18:H18)</f>
        <v>172292.835</v>
      </c>
    </row>
    <row r="19">
      <c r="B19" s="70" t="s">
        <v>47</v>
      </c>
      <c r="C19" s="71" t="s">
        <v>48</v>
      </c>
      <c r="D19" s="78">
        <v>62.0</v>
      </c>
      <c r="E19" s="73">
        <v>1754.0</v>
      </c>
      <c r="F19" s="74">
        <f t="shared" si="2"/>
        <v>108748</v>
      </c>
    </row>
    <row r="20">
      <c r="B20" s="75"/>
      <c r="C20" s="75"/>
      <c r="D20" s="75"/>
      <c r="E20" s="79"/>
      <c r="F20" s="77">
        <f>SUM(F16:F19)</f>
        <v>269394</v>
      </c>
    </row>
    <row r="22">
      <c r="B22" s="66" t="s">
        <v>15</v>
      </c>
    </row>
    <row r="23">
      <c r="B23" s="67" t="s">
        <v>34</v>
      </c>
      <c r="C23" s="68" t="s">
        <v>35</v>
      </c>
      <c r="D23" s="68" t="s">
        <v>36</v>
      </c>
      <c r="E23" s="69" t="s">
        <v>38</v>
      </c>
      <c r="F23" s="69" t="s">
        <v>38</v>
      </c>
    </row>
    <row r="24">
      <c r="B24" s="70" t="s">
        <v>41</v>
      </c>
      <c r="C24" s="71" t="s">
        <v>42</v>
      </c>
      <c r="D24" s="78">
        <v>6.0</v>
      </c>
      <c r="E24" s="73">
        <v>8999.78</v>
      </c>
      <c r="F24" s="74">
        <f t="shared" ref="F24:F27" si="3">SUM(E24*D24)</f>
        <v>53998.68</v>
      </c>
    </row>
    <row r="25">
      <c r="B25" s="70" t="s">
        <v>43</v>
      </c>
      <c r="C25" s="71" t="s">
        <v>44</v>
      </c>
      <c r="D25" s="78">
        <v>12.0</v>
      </c>
      <c r="E25" s="73">
        <v>1667.56</v>
      </c>
      <c r="F25" s="74">
        <f t="shared" si="3"/>
        <v>20010.72</v>
      </c>
    </row>
    <row r="26">
      <c r="B26" s="70" t="s">
        <v>45</v>
      </c>
      <c r="C26" s="71" t="s">
        <v>46</v>
      </c>
      <c r="D26" s="78">
        <v>20.0</v>
      </c>
      <c r="E26" s="73">
        <v>8667.21</v>
      </c>
      <c r="F26" s="74">
        <f t="shared" si="3"/>
        <v>173344.2</v>
      </c>
      <c r="G26" s="74">
        <f>SUM(F24:F26)</f>
        <v>247353.6</v>
      </c>
      <c r="H26" s="74">
        <f>SUM(G26*0.0725)</f>
        <v>17933.136</v>
      </c>
      <c r="I26" s="74">
        <f>SUM(G26:H26)</f>
        <v>265286.736</v>
      </c>
    </row>
    <row r="27">
      <c r="B27" s="80" t="s">
        <v>50</v>
      </c>
      <c r="C27" s="81" t="s">
        <v>51</v>
      </c>
      <c r="D27" s="78">
        <v>62.0</v>
      </c>
      <c r="E27" s="73">
        <v>300.0</v>
      </c>
      <c r="F27" s="74">
        <f t="shared" si="3"/>
        <v>18600</v>
      </c>
    </row>
    <row r="28">
      <c r="B28" s="75"/>
      <c r="C28" s="82" t="s">
        <v>52</v>
      </c>
      <c r="D28" s="75"/>
      <c r="E28" s="79"/>
      <c r="F28" s="77">
        <f>SUM(F24:F27)</f>
        <v>265953.6</v>
      </c>
    </row>
    <row r="30">
      <c r="B30" s="83" t="s">
        <v>34</v>
      </c>
      <c r="C30" s="84" t="s">
        <v>35</v>
      </c>
      <c r="D30" s="84" t="s">
        <v>36</v>
      </c>
      <c r="E30" s="85" t="s">
        <v>38</v>
      </c>
      <c r="F30" s="85" t="s">
        <v>38</v>
      </c>
      <c r="G30" s="86"/>
      <c r="H30" s="86"/>
      <c r="I30" s="86"/>
    </row>
    <row r="31">
      <c r="B31" s="87" t="s">
        <v>41</v>
      </c>
      <c r="C31" s="88" t="s">
        <v>42</v>
      </c>
      <c r="D31" s="89">
        <v>6.0</v>
      </c>
      <c r="E31" s="90">
        <v>8999.78</v>
      </c>
      <c r="F31" s="91">
        <v>53998.68</v>
      </c>
      <c r="G31" s="86"/>
      <c r="H31" s="86"/>
      <c r="I31" s="86"/>
    </row>
    <row r="32">
      <c r="B32" s="87" t="s">
        <v>43</v>
      </c>
      <c r="C32" s="88" t="s">
        <v>44</v>
      </c>
      <c r="D32" s="89">
        <v>12.0</v>
      </c>
      <c r="E32" s="92">
        <v>1667.56</v>
      </c>
      <c r="F32" s="91">
        <v>20010.72</v>
      </c>
      <c r="G32" s="86"/>
      <c r="H32" s="86"/>
      <c r="I32" s="86"/>
    </row>
    <row r="33">
      <c r="B33" s="87" t="s">
        <v>45</v>
      </c>
      <c r="C33" s="88" t="s">
        <v>46</v>
      </c>
      <c r="D33" s="89">
        <v>20.0</v>
      </c>
      <c r="E33" s="92">
        <v>8667.21</v>
      </c>
      <c r="F33" s="91">
        <v>173344.2</v>
      </c>
      <c r="G33" s="91">
        <v>247353.6</v>
      </c>
      <c r="H33" s="91">
        <v>17933.14</v>
      </c>
      <c r="I33" s="91">
        <v>265286.74</v>
      </c>
    </row>
    <row r="34">
      <c r="B34" s="87" t="s">
        <v>47</v>
      </c>
      <c r="C34" s="88" t="s">
        <v>51</v>
      </c>
      <c r="D34" s="89">
        <v>62.0</v>
      </c>
      <c r="E34" s="92">
        <v>2701.65</v>
      </c>
      <c r="F34" s="91">
        <v>167502.3</v>
      </c>
      <c r="G34" s="86"/>
      <c r="H34" s="86"/>
      <c r="I34" s="86"/>
    </row>
    <row r="35">
      <c r="B35" s="93"/>
      <c r="C35" s="94"/>
      <c r="D35" s="93"/>
      <c r="E35" s="95"/>
      <c r="F35" s="96">
        <v>414855.9</v>
      </c>
      <c r="G35" s="86"/>
      <c r="H35" s="86"/>
      <c r="I35" s="86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53.86"/>
  </cols>
  <sheetData>
    <row r="3">
      <c r="A3" s="97" t="s">
        <v>53</v>
      </c>
    </row>
    <row r="4">
      <c r="A4" s="67" t="s">
        <v>34</v>
      </c>
      <c r="B4" s="68" t="s">
        <v>35</v>
      </c>
      <c r="C4" s="68" t="s">
        <v>36</v>
      </c>
      <c r="D4" s="69" t="s">
        <v>38</v>
      </c>
      <c r="E4" s="69" t="s">
        <v>38</v>
      </c>
    </row>
    <row r="5">
      <c r="A5" s="70" t="s">
        <v>41</v>
      </c>
      <c r="B5" s="71" t="s">
        <v>42</v>
      </c>
      <c r="C5" s="98">
        <v>1.0</v>
      </c>
      <c r="D5" s="73">
        <v>5845.0</v>
      </c>
      <c r="E5" s="74">
        <f t="shared" ref="E5:E7" si="1">SUM(D5*C5)</f>
        <v>5845</v>
      </c>
    </row>
    <row r="6">
      <c r="A6" s="70" t="s">
        <v>43</v>
      </c>
      <c r="B6" s="71" t="s">
        <v>44</v>
      </c>
      <c r="C6" s="98">
        <v>2.0</v>
      </c>
      <c r="D6" s="73">
        <v>1083.0</v>
      </c>
      <c r="E6" s="74">
        <f t="shared" si="1"/>
        <v>2166</v>
      </c>
    </row>
    <row r="7">
      <c r="A7" s="70" t="s">
        <v>45</v>
      </c>
      <c r="B7" s="71" t="s">
        <v>46</v>
      </c>
      <c r="C7" s="98">
        <v>3.0</v>
      </c>
      <c r="D7" s="73">
        <v>5629.0</v>
      </c>
      <c r="E7" s="74">
        <f t="shared" si="1"/>
        <v>16887</v>
      </c>
    </row>
    <row r="8">
      <c r="A8" s="70"/>
      <c r="B8" s="71"/>
      <c r="C8" s="78"/>
      <c r="D8" s="73"/>
      <c r="E8" s="74"/>
    </row>
    <row r="9">
      <c r="A9" s="75"/>
      <c r="B9" s="75"/>
      <c r="C9" s="75"/>
      <c r="D9" s="79"/>
      <c r="E9" s="77">
        <f>SUM(E5:E8)</f>
        <v>24898</v>
      </c>
    </row>
    <row r="12">
      <c r="A12" s="97" t="s">
        <v>54</v>
      </c>
    </row>
    <row r="13">
      <c r="A13" s="67" t="s">
        <v>34</v>
      </c>
      <c r="B13" s="68" t="s">
        <v>35</v>
      </c>
      <c r="C13" s="68" t="s">
        <v>36</v>
      </c>
      <c r="D13" s="69" t="s">
        <v>38</v>
      </c>
      <c r="E13" s="69" t="s">
        <v>38</v>
      </c>
    </row>
    <row r="14">
      <c r="A14" s="70" t="s">
        <v>41</v>
      </c>
      <c r="B14" s="71" t="s">
        <v>42</v>
      </c>
      <c r="C14" s="98">
        <v>1.0</v>
      </c>
      <c r="D14" s="73">
        <v>5845.0</v>
      </c>
      <c r="E14" s="74">
        <f t="shared" ref="E14:E16" si="2">SUM(D14*C14)</f>
        <v>5845</v>
      </c>
    </row>
    <row r="15">
      <c r="A15" s="70" t="s">
        <v>43</v>
      </c>
      <c r="B15" s="71" t="s">
        <v>44</v>
      </c>
      <c r="C15" s="98">
        <v>2.0</v>
      </c>
      <c r="D15" s="73">
        <v>1083.0</v>
      </c>
      <c r="E15" s="74">
        <f t="shared" si="2"/>
        <v>2166</v>
      </c>
    </row>
    <row r="16">
      <c r="A16" s="70" t="s">
        <v>45</v>
      </c>
      <c r="B16" s="71" t="s">
        <v>46</v>
      </c>
      <c r="C16" s="98">
        <v>3.0</v>
      </c>
      <c r="D16" s="73">
        <v>5629.0</v>
      </c>
      <c r="E16" s="74">
        <f t="shared" si="2"/>
        <v>16887</v>
      </c>
    </row>
    <row r="17">
      <c r="A17" s="70"/>
      <c r="B17" s="71"/>
      <c r="C17" s="78"/>
      <c r="D17" s="73"/>
      <c r="E17" s="74"/>
    </row>
    <row r="18">
      <c r="A18" s="75"/>
      <c r="B18" s="75"/>
      <c r="C18" s="75"/>
      <c r="D18" s="79"/>
      <c r="E18" s="77">
        <f>SUM(E14:E17)</f>
        <v>24898</v>
      </c>
    </row>
    <row r="20">
      <c r="A20" s="97" t="s">
        <v>55</v>
      </c>
    </row>
    <row r="21">
      <c r="A21" s="67" t="s">
        <v>34</v>
      </c>
      <c r="B21" s="68" t="s">
        <v>35</v>
      </c>
      <c r="C21" s="68" t="s">
        <v>36</v>
      </c>
      <c r="D21" s="69" t="s">
        <v>38</v>
      </c>
      <c r="E21" s="69" t="s">
        <v>38</v>
      </c>
    </row>
    <row r="22">
      <c r="A22" s="70" t="s">
        <v>41</v>
      </c>
      <c r="B22" s="71" t="s">
        <v>42</v>
      </c>
      <c r="C22" s="98">
        <v>1.0</v>
      </c>
      <c r="D22" s="73">
        <v>5845.0</v>
      </c>
      <c r="E22" s="74">
        <f t="shared" ref="E22:E24" si="3">SUM(D22*C22)</f>
        <v>5845</v>
      </c>
    </row>
    <row r="23">
      <c r="A23" s="70" t="s">
        <v>43</v>
      </c>
      <c r="B23" s="71" t="s">
        <v>44</v>
      </c>
      <c r="C23" s="98">
        <v>2.0</v>
      </c>
      <c r="D23" s="73">
        <v>1083.0</v>
      </c>
      <c r="E23" s="74">
        <f t="shared" si="3"/>
        <v>2166</v>
      </c>
    </row>
    <row r="24">
      <c r="A24" s="70" t="s">
        <v>45</v>
      </c>
      <c r="B24" s="71" t="s">
        <v>46</v>
      </c>
      <c r="C24" s="98">
        <v>3.0</v>
      </c>
      <c r="D24" s="73">
        <v>5629.0</v>
      </c>
      <c r="E24" s="74">
        <f t="shared" si="3"/>
        <v>16887</v>
      </c>
    </row>
    <row r="25">
      <c r="A25" s="70"/>
      <c r="B25" s="71"/>
      <c r="C25" s="78"/>
      <c r="D25" s="73"/>
      <c r="E25" s="74"/>
    </row>
    <row r="26">
      <c r="A26" s="75"/>
      <c r="B26" s="75"/>
      <c r="C26" s="75"/>
      <c r="D26" s="79"/>
      <c r="E26" s="77">
        <f>SUM(E22:E25)</f>
        <v>24898</v>
      </c>
    </row>
    <row r="28">
      <c r="A28" s="97" t="s">
        <v>56</v>
      </c>
    </row>
    <row r="29">
      <c r="A29" s="67" t="s">
        <v>34</v>
      </c>
      <c r="B29" s="68" t="s">
        <v>35</v>
      </c>
      <c r="C29" s="68" t="s">
        <v>36</v>
      </c>
      <c r="D29" s="69" t="s">
        <v>38</v>
      </c>
      <c r="E29" s="69" t="s">
        <v>38</v>
      </c>
    </row>
    <row r="30">
      <c r="A30" s="70" t="s">
        <v>41</v>
      </c>
      <c r="B30" s="71" t="s">
        <v>42</v>
      </c>
      <c r="C30" s="98">
        <v>1.0</v>
      </c>
      <c r="D30" s="73">
        <v>5845.0</v>
      </c>
      <c r="E30" s="74">
        <f t="shared" ref="E30:E32" si="4">SUM(D30*C30)</f>
        <v>5845</v>
      </c>
    </row>
    <row r="31">
      <c r="A31" s="70" t="s">
        <v>43</v>
      </c>
      <c r="B31" s="71" t="s">
        <v>44</v>
      </c>
      <c r="C31" s="98">
        <v>2.0</v>
      </c>
      <c r="D31" s="73">
        <v>1083.0</v>
      </c>
      <c r="E31" s="74">
        <f t="shared" si="4"/>
        <v>2166</v>
      </c>
    </row>
    <row r="32">
      <c r="A32" s="70" t="s">
        <v>45</v>
      </c>
      <c r="B32" s="71" t="s">
        <v>46</v>
      </c>
      <c r="C32" s="98">
        <v>3.0</v>
      </c>
      <c r="D32" s="73">
        <v>5629.0</v>
      </c>
      <c r="E32" s="74">
        <f t="shared" si="4"/>
        <v>16887</v>
      </c>
    </row>
    <row r="33">
      <c r="A33" s="70"/>
      <c r="B33" s="71"/>
      <c r="C33" s="78"/>
      <c r="D33" s="73"/>
      <c r="E33" s="74"/>
    </row>
    <row r="34">
      <c r="A34" s="75"/>
      <c r="B34" s="75"/>
      <c r="C34" s="75"/>
      <c r="D34" s="79"/>
      <c r="E34" s="77">
        <f>SUM(E30:E33)</f>
        <v>24898</v>
      </c>
    </row>
    <row r="36">
      <c r="A36" s="97" t="s">
        <v>57</v>
      </c>
    </row>
    <row r="37">
      <c r="A37" s="67" t="s">
        <v>34</v>
      </c>
      <c r="B37" s="68" t="s">
        <v>35</v>
      </c>
      <c r="C37" s="68" t="s">
        <v>36</v>
      </c>
      <c r="D37" s="69" t="s">
        <v>38</v>
      </c>
      <c r="E37" s="69" t="s">
        <v>38</v>
      </c>
    </row>
    <row r="38">
      <c r="A38" s="70" t="s">
        <v>41</v>
      </c>
      <c r="B38" s="71" t="s">
        <v>42</v>
      </c>
      <c r="C38" s="98">
        <v>1.0</v>
      </c>
      <c r="D38" s="73">
        <v>5845.0</v>
      </c>
      <c r="E38" s="74">
        <f t="shared" ref="E38:E40" si="5">SUM(D38*C38)</f>
        <v>5845</v>
      </c>
    </row>
    <row r="39">
      <c r="A39" s="70" t="s">
        <v>43</v>
      </c>
      <c r="B39" s="71" t="s">
        <v>44</v>
      </c>
      <c r="C39" s="98">
        <v>2.0</v>
      </c>
      <c r="D39" s="73">
        <v>1083.0</v>
      </c>
      <c r="E39" s="74">
        <f t="shared" si="5"/>
        <v>2166</v>
      </c>
    </row>
    <row r="40">
      <c r="A40" s="70" t="s">
        <v>45</v>
      </c>
      <c r="B40" s="71" t="s">
        <v>46</v>
      </c>
      <c r="C40" s="98">
        <v>4.0</v>
      </c>
      <c r="D40" s="73">
        <v>5629.0</v>
      </c>
      <c r="E40" s="74">
        <f t="shared" si="5"/>
        <v>22516</v>
      </c>
    </row>
    <row r="41">
      <c r="A41" s="70"/>
      <c r="B41" s="71"/>
      <c r="C41" s="78"/>
      <c r="D41" s="73"/>
      <c r="E41" s="74"/>
    </row>
    <row r="42">
      <c r="A42" s="75"/>
      <c r="B42" s="75"/>
      <c r="C42" s="75"/>
      <c r="D42" s="79"/>
      <c r="E42" s="77">
        <f>SUM(E38:E41)</f>
        <v>30527</v>
      </c>
    </row>
    <row r="45">
      <c r="A45" s="97" t="s">
        <v>58</v>
      </c>
    </row>
    <row r="46">
      <c r="A46" s="67" t="s">
        <v>34</v>
      </c>
      <c r="B46" s="68" t="s">
        <v>35</v>
      </c>
      <c r="C46" s="68" t="s">
        <v>36</v>
      </c>
      <c r="D46" s="69" t="s">
        <v>38</v>
      </c>
      <c r="E46" s="69" t="s">
        <v>38</v>
      </c>
    </row>
    <row r="47">
      <c r="A47" s="70" t="s">
        <v>41</v>
      </c>
      <c r="B47" s="71" t="s">
        <v>42</v>
      </c>
      <c r="C47" s="98">
        <v>1.0</v>
      </c>
      <c r="D47" s="73">
        <v>5845.0</v>
      </c>
      <c r="E47" s="74">
        <f t="shared" ref="E47:E49" si="6">SUM(D47*C47)</f>
        <v>5845</v>
      </c>
    </row>
    <row r="48">
      <c r="A48" s="70" t="s">
        <v>43</v>
      </c>
      <c r="B48" s="71" t="s">
        <v>44</v>
      </c>
      <c r="C48" s="98">
        <v>2.0</v>
      </c>
      <c r="D48" s="73">
        <v>1083.0</v>
      </c>
      <c r="E48" s="74">
        <f t="shared" si="6"/>
        <v>2166</v>
      </c>
    </row>
    <row r="49">
      <c r="A49" s="70" t="s">
        <v>45</v>
      </c>
      <c r="B49" s="71" t="s">
        <v>46</v>
      </c>
      <c r="C49" s="98">
        <v>4.0</v>
      </c>
      <c r="D49" s="73">
        <v>5629.0</v>
      </c>
      <c r="E49" s="74">
        <f t="shared" si="6"/>
        <v>22516</v>
      </c>
    </row>
    <row r="50">
      <c r="A50" s="70"/>
      <c r="B50" s="71"/>
      <c r="C50" s="78"/>
      <c r="D50" s="73"/>
      <c r="E50" s="74"/>
    </row>
    <row r="51">
      <c r="A51" s="75"/>
      <c r="B51" s="75"/>
      <c r="C51" s="75"/>
      <c r="D51" s="79"/>
      <c r="E51" s="77">
        <f>SUM(E47:E50)</f>
        <v>30527</v>
      </c>
    </row>
    <row r="52">
      <c r="A52" s="97" t="s">
        <v>38</v>
      </c>
    </row>
    <row r="53">
      <c r="A53" s="67" t="s">
        <v>34</v>
      </c>
      <c r="B53" s="68" t="s">
        <v>35</v>
      </c>
      <c r="C53" s="68" t="s">
        <v>36</v>
      </c>
      <c r="D53" s="69" t="s">
        <v>38</v>
      </c>
      <c r="E53" s="69" t="s">
        <v>38</v>
      </c>
    </row>
    <row r="54">
      <c r="A54" s="70" t="s">
        <v>41</v>
      </c>
      <c r="B54" s="71" t="s">
        <v>42</v>
      </c>
      <c r="C54" s="98">
        <f t="shared" ref="C54:C56" si="7">C5+C14+C22+C30+C38+C47</f>
        <v>6</v>
      </c>
      <c r="D54" s="73">
        <v>5845.0</v>
      </c>
      <c r="E54" s="74">
        <f t="shared" ref="E54:E56" si="8">C54*D54</f>
        <v>35070</v>
      </c>
    </row>
    <row r="55">
      <c r="A55" s="70" t="s">
        <v>43</v>
      </c>
      <c r="B55" s="71" t="s">
        <v>44</v>
      </c>
      <c r="C55" s="98">
        <f t="shared" si="7"/>
        <v>12</v>
      </c>
      <c r="D55" s="73">
        <v>1083.0</v>
      </c>
      <c r="E55" s="74">
        <f t="shared" si="8"/>
        <v>12996</v>
      </c>
    </row>
    <row r="56">
      <c r="A56" s="70" t="s">
        <v>45</v>
      </c>
      <c r="B56" s="71" t="s">
        <v>46</v>
      </c>
      <c r="C56" s="98">
        <f t="shared" si="7"/>
        <v>20</v>
      </c>
      <c r="D56" s="73">
        <v>5629.0</v>
      </c>
      <c r="E56" s="74">
        <f t="shared" si="8"/>
        <v>112580</v>
      </c>
    </row>
    <row r="57">
      <c r="A57" s="70"/>
      <c r="B57" s="71"/>
      <c r="C57" s="78"/>
      <c r="D57" s="73"/>
      <c r="E57" s="74"/>
    </row>
    <row r="58">
      <c r="E58" s="77">
        <f>SUM(E54:E56)</f>
        <v>160646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